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eth\Desktop\"/>
    </mc:Choice>
  </mc:AlternateContent>
  <bookViews>
    <workbookView xWindow="0" yWindow="0" windowWidth="13710" windowHeight="5130" activeTab="2"/>
  </bookViews>
  <sheets>
    <sheet name="Sheet1" sheetId="1" r:id="rId1"/>
    <sheet name="Sheet2" sheetId="2" r:id="rId2"/>
    <sheet name="Sheet3" sheetId="3" r:id="rId3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"10/14/2015 07:10:54"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C2" i="2"/>
  <c r="D2" i="2"/>
  <c r="E2" i="2"/>
  <c r="E4" i="2" s="1"/>
  <c r="F2" i="2"/>
  <c r="G2" i="2"/>
  <c r="H2" i="2"/>
  <c r="I2" i="2"/>
  <c r="I4" i="2" s="1"/>
  <c r="J2" i="2"/>
  <c r="K2" i="2"/>
  <c r="L2" i="2"/>
  <c r="C4" i="2"/>
  <c r="D4" i="2"/>
  <c r="F4" i="2"/>
  <c r="G4" i="2"/>
  <c r="H4" i="2"/>
  <c r="J4" i="2"/>
  <c r="K4" i="2"/>
  <c r="L4" i="2"/>
  <c r="M5" i="2" l="1"/>
  <c r="M2" i="2" l="1"/>
  <c r="N2" i="2" s="1"/>
  <c r="B36" i="1"/>
  <c r="L36" i="1" s="1"/>
  <c r="C36" i="1"/>
  <c r="B35" i="1"/>
  <c r="C35" i="1"/>
  <c r="B33" i="1"/>
  <c r="B34" i="1" s="1"/>
  <c r="L34" i="1" s="1"/>
  <c r="C34" i="1"/>
  <c r="C33" i="1"/>
  <c r="D36" i="1"/>
  <c r="E36" i="1"/>
  <c r="D34" i="1"/>
  <c r="E34" i="1"/>
  <c r="K36" i="1"/>
  <c r="J36" i="1"/>
  <c r="I36" i="1"/>
  <c r="H36" i="1"/>
  <c r="G36" i="1"/>
  <c r="F36" i="1"/>
  <c r="K34" i="1"/>
  <c r="J34" i="1"/>
  <c r="I34" i="1"/>
  <c r="H34" i="1"/>
  <c r="G34" i="1"/>
  <c r="F34" i="1"/>
  <c r="C3" i="2" l="1"/>
  <c r="G3" i="2"/>
  <c r="K3" i="2"/>
  <c r="B3" i="2"/>
  <c r="D3" i="2"/>
  <c r="H3" i="2"/>
  <c r="L3" i="2"/>
  <c r="J3" i="2"/>
  <c r="E3" i="2"/>
  <c r="I3" i="2"/>
  <c r="F3" i="2"/>
  <c r="M4" i="2"/>
  <c r="N4" i="2" s="1"/>
  <c r="M3" i="2"/>
  <c r="N3" i="2" s="1"/>
  <c r="C18" i="1"/>
  <c r="E18" i="1" s="1"/>
  <c r="C20" i="1"/>
  <c r="E20" i="1" s="1"/>
  <c r="B8" i="1"/>
  <c r="C8" i="1" s="1"/>
  <c r="E8" i="1" s="1"/>
  <c r="C15" i="1"/>
  <c r="E15" i="1" s="1"/>
  <c r="C19" i="1"/>
  <c r="E19" i="1" s="1"/>
  <c r="C17" i="1"/>
  <c r="E17" i="1" s="1"/>
  <c r="C4" i="1"/>
  <c r="E4" i="1" s="1"/>
  <c r="C16" i="1"/>
  <c r="E16" i="1" s="1"/>
  <c r="C14" i="1"/>
  <c r="E14" i="1" s="1"/>
  <c r="C13" i="1"/>
  <c r="E13" i="1" s="1"/>
  <c r="C12" i="1"/>
  <c r="E12" i="1" s="1"/>
  <c r="C11" i="1"/>
  <c r="E11" i="1" s="1"/>
  <c r="C10" i="1"/>
  <c r="E10" i="1" s="1"/>
  <c r="C3" i="1"/>
  <c r="E3" i="1" s="1"/>
  <c r="C6" i="1"/>
  <c r="E6" i="1" s="1"/>
  <c r="C5" i="1"/>
  <c r="E5" i="1" s="1"/>
  <c r="C7" i="1"/>
  <c r="E7" i="1" s="1"/>
  <c r="C9" i="1"/>
  <c r="E9" i="1" s="1"/>
</calcChain>
</file>

<file path=xl/sharedStrings.xml><?xml version="1.0" encoding="utf-8"?>
<sst xmlns="http://schemas.openxmlformats.org/spreadsheetml/2006/main" count="47" uniqueCount="46">
  <si>
    <t>Petrol, litre</t>
  </si>
  <si>
    <t>The Economist magazine</t>
  </si>
  <si>
    <t>Big Mac meal deal (medium)</t>
  </si>
  <si>
    <t>Milk, 1 litre</t>
  </si>
  <si>
    <t>Chicken breast, 1kg</t>
  </si>
  <si>
    <t>Vienna (A$)</t>
  </si>
  <si>
    <t>Sydney (A$)</t>
  </si>
  <si>
    <t>AUD/EUR</t>
  </si>
  <si>
    <t>Beer, restaurant</t>
  </si>
  <si>
    <t>Monthly internet, high speed unlimited</t>
  </si>
  <si>
    <t>Movie ticket</t>
  </si>
  <si>
    <t>Toll roads</t>
  </si>
  <si>
    <t>A lot</t>
  </si>
  <si>
    <t>Beer, supermarket 9L case equivalent</t>
  </si>
  <si>
    <t>Coke, vending machine*</t>
  </si>
  <si>
    <t>N/A</t>
  </si>
  <si>
    <t>Tickets to Bruno Mars concert^</t>
  </si>
  <si>
    <t># the horribly-named My Multi Zone 2 (last stop Seven Hills)</t>
  </si>
  <si>
    <t>*Westmead Train station, late 2012 price</t>
  </si>
  <si>
    <r>
      <t>Vienna (</t>
    </r>
    <r>
      <rPr>
        <b/>
        <u/>
        <sz val="11"/>
        <color theme="1"/>
        <rFont val="Calibri"/>
        <family val="2"/>
      </rPr>
      <t>€)</t>
    </r>
  </si>
  <si>
    <r>
      <t>3-day music festival</t>
    </r>
    <r>
      <rPr>
        <sz val="11"/>
        <color theme="1"/>
        <rFont val="Calibri"/>
        <family val="2"/>
      </rPr>
      <t>&gt;</t>
    </r>
  </si>
  <si>
    <t>McDonald's Cheeseburger</t>
  </si>
  <si>
    <t>Aussie over-/(under-) pricing</t>
  </si>
  <si>
    <t>Gelato (2 scoops)</t>
  </si>
  <si>
    <t>&gt;FM 4 Frequency festival Austria [link http://www.frequency.at/lineup ??] vs Falls Festival Byron Bay, both include camping</t>
  </si>
  <si>
    <t>Mobile phone contract (2 year, 'free' iPhone)</t>
  </si>
  <si>
    <t>Passport (adult, 10 year duration)</t>
  </si>
  <si>
    <t>Passport (child, 5 year duration)</t>
  </si>
  <si>
    <t>Purchasing power parity - Austria versus Australia</t>
  </si>
  <si>
    <t>Public transport yearly ticket#</t>
  </si>
  <si>
    <t>Johnnie Walker Red (bottle)</t>
  </si>
  <si>
    <t>^ be gentle, Bruno Mars was one of only two acts where I could find pricing for both cities over 2012/13. The alternative was Nickelback. You're welcome.</t>
  </si>
  <si>
    <t>Global ($USD)</t>
  </si>
  <si>
    <t>of which Europe ($USD)</t>
  </si>
  <si>
    <t>Europe as a percent of global spend</t>
  </si>
  <si>
    <t>EU top 15</t>
  </si>
  <si>
    <t>EU top 15 as a percent of global spend</t>
  </si>
  <si>
    <t>Average</t>
  </si>
  <si>
    <t>Esomar market research spending (nominal)</t>
  </si>
  <si>
    <t>Year</t>
  </si>
  <si>
    <t xml:space="preserve">Revenue </t>
  </si>
  <si>
    <t>Reported (linked)</t>
  </si>
  <si>
    <t>Reported (unlinked)</t>
  </si>
  <si>
    <t>Totals</t>
  </si>
  <si>
    <t>Underlying</t>
  </si>
  <si>
    <t>Avg. profit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</si>
</sst>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2" fontId="0" fillId="0" borderId="0" xfId="0" applyNumberFormat="1"/>
    <xf numFmtId="9" fontId="0" fillId="0" borderId="0" xfId="1" applyFont="1"/>
    <xf numFmtId="0" fontId="3" fillId="0" borderId="0" xfId="0" applyFont="1"/>
    <xf numFmtId="0" fontId="2" fillId="0" borderId="0" xfId="0" applyFont="1"/>
    <xf numFmtId="0" fontId="5" fillId="0" borderId="0" xfId="0" applyFont="1"/>
    <xf numFmtId="2" fontId="5" fillId="0" borderId="0" xfId="0" applyNumberFormat="1" applyFont="1"/>
    <xf numFmtId="164" fontId="5" fillId="0" borderId="0" xfId="1" applyNumberFormat="1" applyFont="1"/>
    <xf numFmtId="164" fontId="0" fillId="0" borderId="0" xfId="1" applyNumberFormat="1" applyFont="1"/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wrapText="1"/>
    </xf>
    <xf numFmtId="1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2000" baseline="0"/>
              <a:t>EBIT under various standards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344925634295715E-2"/>
          <c:y val="0.18560185185185185"/>
          <c:w val="0.89521062992125988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Underlying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Sheet2!$B$2:$L$2</c:f>
              <c:numCache>
                <c:formatCode>General</c:formatCode>
                <c:ptCount val="11"/>
                <c:pt idx="0">
                  <c:v>-10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Reported (linked)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Sheet2!$B$3:$L$3</c:f>
              <c:numCache>
                <c:formatCode>0.00</c:formatCode>
                <c:ptCount val="11"/>
                <c:pt idx="0" formatCode="0">
                  <c:v>11</c:v>
                </c:pt>
                <c:pt idx="1">
                  <c:v>1.65</c:v>
                </c:pt>
                <c:pt idx="2">
                  <c:v>1.65</c:v>
                </c:pt>
                <c:pt idx="3">
                  <c:v>1.65</c:v>
                </c:pt>
                <c:pt idx="4">
                  <c:v>1.65</c:v>
                </c:pt>
                <c:pt idx="5">
                  <c:v>1.65</c:v>
                </c:pt>
                <c:pt idx="6">
                  <c:v>1.65</c:v>
                </c:pt>
                <c:pt idx="7">
                  <c:v>1.65</c:v>
                </c:pt>
                <c:pt idx="8">
                  <c:v>1.65</c:v>
                </c:pt>
                <c:pt idx="9">
                  <c:v>1.65</c:v>
                </c:pt>
                <c:pt idx="10">
                  <c:v>1.65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Sheet2!$A$4</c:f>
              <c:strCache>
                <c:ptCount val="1"/>
                <c:pt idx="0">
                  <c:v>Reported (unlinked)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Sheet2!$B$4:$L$4</c:f>
              <c:numCache>
                <c:formatCode>General</c:formatCode>
                <c:ptCount val="11"/>
                <c:pt idx="0">
                  <c:v>0</c:v>
                </c:pt>
                <c:pt idx="1">
                  <c:v>2.75</c:v>
                </c:pt>
                <c:pt idx="2">
                  <c:v>2.75</c:v>
                </c:pt>
                <c:pt idx="3">
                  <c:v>2.75</c:v>
                </c:pt>
                <c:pt idx="4">
                  <c:v>2.75</c:v>
                </c:pt>
                <c:pt idx="5">
                  <c:v>2.75</c:v>
                </c:pt>
                <c:pt idx="6">
                  <c:v>2.75</c:v>
                </c:pt>
                <c:pt idx="7">
                  <c:v>2.75</c:v>
                </c:pt>
                <c:pt idx="8">
                  <c:v>2.75</c:v>
                </c:pt>
                <c:pt idx="9">
                  <c:v>2.75</c:v>
                </c:pt>
                <c:pt idx="10">
                  <c:v>2.75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525800"/>
        <c:axId val="340530504"/>
      </c:lineChart>
      <c:catAx>
        <c:axId val="340525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500" baseline="0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530504"/>
        <c:crosses val="autoZero"/>
        <c:auto val="1"/>
        <c:lblAlgn val="ctr"/>
        <c:lblOffset val="100"/>
        <c:noMultiLvlLbl val="0"/>
      </c:catAx>
      <c:valAx>
        <c:axId val="34053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500" baseline="0"/>
                  <a:t>Operating profit (£m)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525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441326</xdr:colOff>
      <xdr:row>31</xdr:row>
      <xdr:rowOff>31750</xdr:rowOff>
    </xdr:to>
    <xdr:graphicFrame macro="">
      <xdr:nvGraphicFramePr>
        <xdr:cNvPr id="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D6" sqref="D6"/>
    </sheetView>
  </sheetViews>
  <sheetFormatPr defaultRowHeight="14.5" x14ac:dyDescent="0.35"/>
  <cols>
    <col min="1" max="1" width="25.1796875" customWidth="1"/>
    <col min="2" max="2" width="9.453125" bestFit="1" customWidth="1"/>
    <col min="3" max="4" width="10.54296875" bestFit="1" customWidth="1"/>
    <col min="5" max="5" width="5.54296875" customWidth="1"/>
    <col min="6" max="6" width="5.81640625" customWidth="1"/>
    <col min="7" max="7" width="4.81640625" customWidth="1"/>
    <col min="8" max="8" width="4.7265625" customWidth="1"/>
    <col min="9" max="9" width="5.26953125" customWidth="1"/>
    <col min="10" max="10" width="5" customWidth="1"/>
    <col min="11" max="11" width="4.54296875" customWidth="1"/>
    <col min="12" max="12" width="5.453125" customWidth="1"/>
  </cols>
  <sheetData>
    <row r="1" spans="1:5" x14ac:dyDescent="0.35">
      <c r="A1" s="4" t="s">
        <v>28</v>
      </c>
      <c r="D1" t="s">
        <v>7</v>
      </c>
      <c r="E1" s="1">
        <v>0.7</v>
      </c>
    </row>
    <row r="2" spans="1:5" x14ac:dyDescent="0.35">
      <c r="B2" s="4" t="s">
        <v>19</v>
      </c>
      <c r="C2" s="4" t="s">
        <v>5</v>
      </c>
      <c r="D2" s="4" t="s">
        <v>6</v>
      </c>
      <c r="E2" s="4" t="s">
        <v>22</v>
      </c>
    </row>
    <row r="3" spans="1:5" x14ac:dyDescent="0.35">
      <c r="A3" t="s">
        <v>2</v>
      </c>
      <c r="B3" s="2">
        <v>5.69</v>
      </c>
      <c r="C3" s="2">
        <f t="shared" ref="C3:C20" si="0">B3/$E$1</f>
        <v>8.1285714285714299</v>
      </c>
      <c r="D3" s="2">
        <v>7.15</v>
      </c>
      <c r="E3" s="3">
        <f t="shared" ref="E3:E20" si="1">D3/C3-1</f>
        <v>-0.12038664323374348</v>
      </c>
    </row>
    <row r="4" spans="1:5" x14ac:dyDescent="0.35">
      <c r="A4" t="s">
        <v>21</v>
      </c>
      <c r="B4" s="2">
        <v>1</v>
      </c>
      <c r="C4" s="2">
        <f t="shared" si="0"/>
        <v>1.4285714285714286</v>
      </c>
      <c r="D4" s="2">
        <v>2.2999999999999998</v>
      </c>
      <c r="E4" s="3">
        <f t="shared" si="1"/>
        <v>0.60999999999999988</v>
      </c>
    </row>
    <row r="5" spans="1:5" x14ac:dyDescent="0.35">
      <c r="A5" t="s">
        <v>0</v>
      </c>
      <c r="B5" s="2">
        <v>1.4</v>
      </c>
      <c r="C5" s="2">
        <f t="shared" si="0"/>
        <v>2</v>
      </c>
      <c r="D5" s="2">
        <v>1.5</v>
      </c>
      <c r="E5" s="3">
        <f t="shared" si="1"/>
        <v>-0.25</v>
      </c>
    </row>
    <row r="6" spans="1:5" x14ac:dyDescent="0.35">
      <c r="A6" t="s">
        <v>1</v>
      </c>
      <c r="B6" s="2">
        <v>6.5</v>
      </c>
      <c r="C6" s="2">
        <f t="shared" si="0"/>
        <v>9.2857142857142865</v>
      </c>
      <c r="D6" s="2">
        <v>11</v>
      </c>
      <c r="E6" s="3">
        <f t="shared" si="1"/>
        <v>0.18461538461538463</v>
      </c>
    </row>
    <row r="7" spans="1:5" x14ac:dyDescent="0.35">
      <c r="A7" t="s">
        <v>14</v>
      </c>
      <c r="B7" s="2">
        <v>1.5</v>
      </c>
      <c r="C7" s="2">
        <f t="shared" si="0"/>
        <v>2.1428571428571428</v>
      </c>
      <c r="D7" s="2">
        <v>4.5</v>
      </c>
      <c r="E7" s="3">
        <f t="shared" si="1"/>
        <v>1.1000000000000001</v>
      </c>
    </row>
    <row r="8" spans="1:5" x14ac:dyDescent="0.35">
      <c r="A8" t="s">
        <v>13</v>
      </c>
      <c r="B8" s="2">
        <f>0.73*24/500*375</f>
        <v>13.14</v>
      </c>
      <c r="C8" s="2">
        <f t="shared" si="0"/>
        <v>18.771428571428572</v>
      </c>
      <c r="D8" s="2">
        <v>40</v>
      </c>
      <c r="E8" s="3">
        <f t="shared" si="1"/>
        <v>1.1308980213089801</v>
      </c>
    </row>
    <row r="9" spans="1:5" x14ac:dyDescent="0.35">
      <c r="A9" t="s">
        <v>8</v>
      </c>
      <c r="B9" s="2">
        <v>3</v>
      </c>
      <c r="C9" s="2">
        <f t="shared" si="0"/>
        <v>4.2857142857142856</v>
      </c>
      <c r="D9" s="2">
        <v>7</v>
      </c>
      <c r="E9" s="3">
        <f t="shared" si="1"/>
        <v>0.6333333333333333</v>
      </c>
    </row>
    <row r="10" spans="1:5" x14ac:dyDescent="0.35">
      <c r="A10" t="s">
        <v>29</v>
      </c>
      <c r="B10" s="2">
        <v>365</v>
      </c>
      <c r="C10" s="2">
        <f t="shared" si="0"/>
        <v>521.42857142857144</v>
      </c>
      <c r="D10" s="2">
        <v>1976</v>
      </c>
      <c r="E10" s="3">
        <f t="shared" si="1"/>
        <v>2.7895890410958901</v>
      </c>
    </row>
    <row r="11" spans="1:5" x14ac:dyDescent="0.35">
      <c r="A11" t="s">
        <v>23</v>
      </c>
      <c r="B11" s="2">
        <v>1.5</v>
      </c>
      <c r="C11" s="2">
        <f t="shared" si="0"/>
        <v>2.1428571428571428</v>
      </c>
      <c r="D11" s="2">
        <v>6</v>
      </c>
      <c r="E11" s="3">
        <f t="shared" si="1"/>
        <v>1.8000000000000003</v>
      </c>
    </row>
    <row r="12" spans="1:5" x14ac:dyDescent="0.35">
      <c r="A12" t="s">
        <v>30</v>
      </c>
      <c r="B12" s="2">
        <v>14.99</v>
      </c>
      <c r="C12" s="2">
        <f t="shared" si="0"/>
        <v>21.414285714285715</v>
      </c>
      <c r="D12" s="2">
        <v>35</v>
      </c>
      <c r="E12" s="3">
        <f t="shared" si="1"/>
        <v>0.63442294863242155</v>
      </c>
    </row>
    <row r="13" spans="1:5" x14ac:dyDescent="0.35">
      <c r="A13" t="s">
        <v>3</v>
      </c>
      <c r="B13" s="2">
        <v>1</v>
      </c>
      <c r="C13" s="2">
        <f t="shared" si="0"/>
        <v>1.4285714285714286</v>
      </c>
      <c r="D13" s="2">
        <v>1</v>
      </c>
      <c r="E13" s="3">
        <f t="shared" si="1"/>
        <v>-0.30000000000000004</v>
      </c>
    </row>
    <row r="14" spans="1:5" x14ac:dyDescent="0.35">
      <c r="A14" t="s">
        <v>16</v>
      </c>
      <c r="B14" s="2">
        <v>53.4</v>
      </c>
      <c r="C14" s="2">
        <f t="shared" si="0"/>
        <v>76.285714285714292</v>
      </c>
      <c r="D14" s="2">
        <v>110.4</v>
      </c>
      <c r="E14" s="3">
        <f t="shared" si="1"/>
        <v>0.44719101123595495</v>
      </c>
    </row>
    <row r="15" spans="1:5" x14ac:dyDescent="0.35">
      <c r="A15" t="s">
        <v>20</v>
      </c>
      <c r="B15" s="2">
        <v>120</v>
      </c>
      <c r="C15" s="2">
        <f t="shared" si="0"/>
        <v>171.42857142857144</v>
      </c>
      <c r="D15" s="2">
        <v>389.9</v>
      </c>
      <c r="E15" s="3">
        <f t="shared" si="1"/>
        <v>1.2744166666666663</v>
      </c>
    </row>
    <row r="16" spans="1:5" x14ac:dyDescent="0.35">
      <c r="A16" t="s">
        <v>4</v>
      </c>
      <c r="B16" s="2">
        <v>9</v>
      </c>
      <c r="C16" s="2">
        <f t="shared" si="0"/>
        <v>12.857142857142858</v>
      </c>
      <c r="D16" s="2">
        <v>14</v>
      </c>
      <c r="E16" s="3">
        <f t="shared" si="1"/>
        <v>8.8888888888888795E-2</v>
      </c>
    </row>
    <row r="17" spans="1:12" x14ac:dyDescent="0.35">
      <c r="A17" t="s">
        <v>10</v>
      </c>
      <c r="B17" s="2">
        <v>9</v>
      </c>
      <c r="C17" s="2">
        <f t="shared" si="0"/>
        <v>12.857142857142858</v>
      </c>
      <c r="D17" s="2">
        <v>18</v>
      </c>
      <c r="E17" s="3">
        <f t="shared" si="1"/>
        <v>0.39999999999999991</v>
      </c>
    </row>
    <row r="18" spans="1:12" x14ac:dyDescent="0.35">
      <c r="A18" t="s">
        <v>9</v>
      </c>
      <c r="B18" s="2">
        <v>20</v>
      </c>
      <c r="C18" s="2">
        <f t="shared" si="0"/>
        <v>28.571428571428573</v>
      </c>
      <c r="D18" s="2">
        <v>40</v>
      </c>
      <c r="E18" s="3">
        <f t="shared" si="1"/>
        <v>0.39999999999999991</v>
      </c>
    </row>
    <row r="19" spans="1:12" x14ac:dyDescent="0.35">
      <c r="A19" t="s">
        <v>25</v>
      </c>
      <c r="B19" s="2">
        <v>20</v>
      </c>
      <c r="C19" s="2">
        <f t="shared" si="0"/>
        <v>28.571428571428573</v>
      </c>
      <c r="D19" s="2">
        <v>75</v>
      </c>
      <c r="E19" s="3">
        <f t="shared" si="1"/>
        <v>1.625</v>
      </c>
    </row>
    <row r="20" spans="1:12" x14ac:dyDescent="0.35">
      <c r="A20" t="s">
        <v>26</v>
      </c>
      <c r="B20" s="2">
        <v>75.900000000000006</v>
      </c>
      <c r="C20" s="2">
        <f t="shared" si="0"/>
        <v>108.42857142857144</v>
      </c>
      <c r="D20" s="2">
        <v>238</v>
      </c>
      <c r="E20" s="3">
        <f t="shared" si="1"/>
        <v>1.1949934123847163</v>
      </c>
    </row>
    <row r="21" spans="1:12" x14ac:dyDescent="0.35">
      <c r="A21" t="s">
        <v>27</v>
      </c>
      <c r="B21" s="2">
        <v>0</v>
      </c>
      <c r="C21" s="2">
        <v>0</v>
      </c>
      <c r="D21" s="2">
        <v>119</v>
      </c>
      <c r="E21" s="3" t="s">
        <v>15</v>
      </c>
    </row>
    <row r="22" spans="1:12" x14ac:dyDescent="0.35">
      <c r="A22" t="s">
        <v>11</v>
      </c>
      <c r="B22" s="2">
        <v>0</v>
      </c>
      <c r="C22" s="2">
        <v>0</v>
      </c>
      <c r="D22" s="2" t="s">
        <v>12</v>
      </c>
      <c r="E22" s="3" t="s">
        <v>15</v>
      </c>
    </row>
    <row r="23" spans="1:12" x14ac:dyDescent="0.35">
      <c r="A23" t="s">
        <v>18</v>
      </c>
    </row>
    <row r="24" spans="1:12" x14ac:dyDescent="0.35">
      <c r="A24" t="s">
        <v>17</v>
      </c>
    </row>
    <row r="25" spans="1:12" x14ac:dyDescent="0.35">
      <c r="A25" t="s">
        <v>31</v>
      </c>
    </row>
    <row r="26" spans="1:12" x14ac:dyDescent="0.35">
      <c r="A26" s="5" t="s">
        <v>24</v>
      </c>
    </row>
    <row r="30" spans="1:12" x14ac:dyDescent="0.35">
      <c r="A30" s="6" t="s">
        <v>38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35">
      <c r="A31" s="6"/>
      <c r="B31" s="6">
        <v>2002</v>
      </c>
      <c r="C31" s="6">
        <v>2003</v>
      </c>
      <c r="D31" s="6">
        <v>2004</v>
      </c>
      <c r="E31" s="6">
        <v>2005</v>
      </c>
      <c r="F31" s="6">
        <v>2006</v>
      </c>
      <c r="G31" s="6">
        <v>2007</v>
      </c>
      <c r="H31" s="6">
        <v>2008</v>
      </c>
      <c r="I31" s="6">
        <v>2009</v>
      </c>
      <c r="J31" s="6">
        <v>2010</v>
      </c>
      <c r="K31" s="6">
        <v>2011</v>
      </c>
      <c r="L31" s="6" t="s">
        <v>37</v>
      </c>
    </row>
    <row r="32" spans="1:12" x14ac:dyDescent="0.35">
      <c r="A32" s="6" t="s">
        <v>32</v>
      </c>
      <c r="B32" s="7">
        <v>16.667999999999999</v>
      </c>
      <c r="C32" s="7">
        <v>18.922000000000001</v>
      </c>
      <c r="D32" s="7">
        <v>21.896999999999998</v>
      </c>
      <c r="E32" s="7">
        <v>23.312999999999999</v>
      </c>
      <c r="F32" s="7">
        <v>24.736999999999998</v>
      </c>
      <c r="G32" s="7">
        <v>28.234999999999999</v>
      </c>
      <c r="H32" s="7">
        <v>32.356999999999999</v>
      </c>
      <c r="I32" s="7">
        <v>28.943999999999999</v>
      </c>
      <c r="J32" s="7">
        <v>31.282</v>
      </c>
      <c r="K32" s="7">
        <v>33.54</v>
      </c>
      <c r="L32" s="6"/>
    </row>
    <row r="33" spans="1:12" x14ac:dyDescent="0.35">
      <c r="A33" s="6" t="s">
        <v>33</v>
      </c>
      <c r="B33" s="7">
        <f>16.668*0.413</f>
        <v>6.8838839999999992</v>
      </c>
      <c r="C33" s="7">
        <f>18.922*0.438</f>
        <v>8.2878360000000004</v>
      </c>
      <c r="D33" s="7">
        <v>9.9710000000000001</v>
      </c>
      <c r="E33" s="7">
        <v>10.451000000000001</v>
      </c>
      <c r="F33" s="7">
        <v>10.662000000000001</v>
      </c>
      <c r="G33" s="7">
        <v>12.882</v>
      </c>
      <c r="H33" s="7">
        <v>15.948</v>
      </c>
      <c r="I33" s="7">
        <v>13.298</v>
      </c>
      <c r="J33" s="7">
        <v>13.247999999999999</v>
      </c>
      <c r="K33" s="7">
        <v>14.14</v>
      </c>
      <c r="L33" s="6"/>
    </row>
    <row r="34" spans="1:12" x14ac:dyDescent="0.35">
      <c r="A34" s="6" t="s">
        <v>34</v>
      </c>
      <c r="B34" s="8">
        <f>B33/B32</f>
        <v>0.41299999999999998</v>
      </c>
      <c r="C34" s="8">
        <f>C33/C32</f>
        <v>0.438</v>
      </c>
      <c r="D34" s="8">
        <f>D33/D32</f>
        <v>0.45535918162305344</v>
      </c>
      <c r="E34" s="8">
        <f>E33/E32</f>
        <v>0.44829065328357576</v>
      </c>
      <c r="F34" s="8">
        <f>F33/F32</f>
        <v>0.43101427012168014</v>
      </c>
      <c r="G34" s="8">
        <f t="shared" ref="G34:K34" si="2">G33/G32</f>
        <v>0.45624225252346379</v>
      </c>
      <c r="H34" s="8">
        <f t="shared" si="2"/>
        <v>0.49287634823994808</v>
      </c>
      <c r="I34" s="8">
        <f t="shared" si="2"/>
        <v>0.4594389165284688</v>
      </c>
      <c r="J34" s="8">
        <f t="shared" si="2"/>
        <v>0.42350233361038292</v>
      </c>
      <c r="K34" s="8">
        <f t="shared" si="2"/>
        <v>0.42158616577221231</v>
      </c>
      <c r="L34" s="8">
        <f>SUM(B34:K34)/10</f>
        <v>0.44393101217027853</v>
      </c>
    </row>
    <row r="35" spans="1:12" x14ac:dyDescent="0.35">
      <c r="A35" s="6" t="s">
        <v>35</v>
      </c>
      <c r="B35" s="7">
        <f>B32*0.38</f>
        <v>6.3338399999999995</v>
      </c>
      <c r="C35" s="7">
        <f>18.922*0.402</f>
        <v>7.6066440000000011</v>
      </c>
      <c r="D35" s="7">
        <v>9.1300000000000008</v>
      </c>
      <c r="E35" s="7">
        <v>9.484</v>
      </c>
      <c r="F35" s="7">
        <v>9.5660000000000007</v>
      </c>
      <c r="G35" s="7">
        <v>11.467000000000001</v>
      </c>
      <c r="H35" s="7">
        <v>14.202</v>
      </c>
      <c r="I35" s="7">
        <v>11.916</v>
      </c>
      <c r="J35" s="7">
        <v>11.762</v>
      </c>
      <c r="K35" s="7">
        <v>12.48</v>
      </c>
      <c r="L35" s="6"/>
    </row>
    <row r="36" spans="1:12" x14ac:dyDescent="0.35">
      <c r="A36" s="6" t="s">
        <v>36</v>
      </c>
      <c r="B36" s="8">
        <f>B35/B32</f>
        <v>0.38</v>
      </c>
      <c r="C36" s="8">
        <f>C35/C32</f>
        <v>0.40200000000000002</v>
      </c>
      <c r="D36" s="8">
        <f>D35/D32</f>
        <v>0.41695209389414084</v>
      </c>
      <c r="E36" s="8">
        <f>E35/E32</f>
        <v>0.40681165015227555</v>
      </c>
      <c r="F36" s="8">
        <f>F35/F32</f>
        <v>0.38670816994785145</v>
      </c>
      <c r="G36" s="8">
        <f t="shared" ref="G36:K36" si="3">G35/G32</f>
        <v>0.40612714715778292</v>
      </c>
      <c r="H36" s="8">
        <f t="shared" si="3"/>
        <v>0.43891584510306891</v>
      </c>
      <c r="I36" s="8">
        <f t="shared" si="3"/>
        <v>0.41169154228855726</v>
      </c>
      <c r="J36" s="8">
        <f t="shared" si="3"/>
        <v>0.37599897704750335</v>
      </c>
      <c r="K36" s="8">
        <f t="shared" si="3"/>
        <v>0.37209302325581395</v>
      </c>
      <c r="L36" s="8">
        <f>SUM(B36:K36)/10</f>
        <v>0.39972984488469948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opLeftCell="A10" workbookViewId="0">
      <selection activeCell="A2" sqref="A2:L4"/>
    </sheetView>
  </sheetViews>
  <sheetFormatPr defaultRowHeight="14.5" x14ac:dyDescent="0.35"/>
  <cols>
    <col min="1" max="1" width="19.26953125" bestFit="1" customWidth="1"/>
    <col min="2" max="2" width="4" bestFit="1" customWidth="1"/>
    <col min="3" max="12" width="5" bestFit="1" customWidth="1"/>
    <col min="13" max="13" width="6.26953125" bestFit="1" customWidth="1"/>
    <col min="14" max="14" width="10.1796875" customWidth="1"/>
  </cols>
  <sheetData>
    <row r="1" spans="1:14" ht="33" customHeight="1" x14ac:dyDescent="0.35">
      <c r="A1" s="10" t="s">
        <v>39</v>
      </c>
      <c r="B1" s="10">
        <v>0</v>
      </c>
      <c r="C1" s="10">
        <v>1</v>
      </c>
      <c r="D1" s="10">
        <v>2</v>
      </c>
      <c r="E1" s="10">
        <v>3</v>
      </c>
      <c r="F1" s="10">
        <v>4</v>
      </c>
      <c r="G1" s="10">
        <v>5</v>
      </c>
      <c r="H1" s="10">
        <v>6</v>
      </c>
      <c r="I1" s="10">
        <v>7</v>
      </c>
      <c r="J1" s="10">
        <v>8</v>
      </c>
      <c r="K1" s="10">
        <v>9</v>
      </c>
      <c r="L1" s="10">
        <v>10</v>
      </c>
      <c r="M1" s="10" t="s">
        <v>43</v>
      </c>
      <c r="N1" s="12" t="s">
        <v>45</v>
      </c>
    </row>
    <row r="2" spans="1:14" x14ac:dyDescent="0.35">
      <c r="A2" t="s">
        <v>44</v>
      </c>
      <c r="B2">
        <f>B5*-0.1</f>
        <v>-10</v>
      </c>
      <c r="C2">
        <f>C5*0.25</f>
        <v>3.75</v>
      </c>
      <c r="D2">
        <f>D5*0.25</f>
        <v>3.75</v>
      </c>
      <c r="E2">
        <f>E5*0.25</f>
        <v>3.75</v>
      </c>
      <c r="F2">
        <f>F5*0.25</f>
        <v>3.75</v>
      </c>
      <c r="G2">
        <f>G5*0.25</f>
        <v>3.75</v>
      </c>
      <c r="H2">
        <f>H5*0.25</f>
        <v>3.75</v>
      </c>
      <c r="I2">
        <f>I5*0.25</f>
        <v>3.75</v>
      </c>
      <c r="J2">
        <f>J5*0.25</f>
        <v>3.75</v>
      </c>
      <c r="K2">
        <f>K5*0.25</f>
        <v>3.75</v>
      </c>
      <c r="L2">
        <f>L5*0.25</f>
        <v>3.75</v>
      </c>
      <c r="M2" s="10">
        <f>SUM(B2:L2)</f>
        <v>27.5</v>
      </c>
      <c r="N2" s="9">
        <f>M2/$M$5</f>
        <v>0.11</v>
      </c>
    </row>
    <row r="3" spans="1:14" x14ac:dyDescent="0.35">
      <c r="A3" t="s">
        <v>41</v>
      </c>
      <c r="B3" s="13">
        <f>B5*$N$2</f>
        <v>11</v>
      </c>
      <c r="C3" s="2">
        <f>C5*$N$2</f>
        <v>1.65</v>
      </c>
      <c r="D3" s="2">
        <f>D5*$N$2</f>
        <v>1.65</v>
      </c>
      <c r="E3" s="2">
        <f>E5*$N$2</f>
        <v>1.65</v>
      </c>
      <c r="F3" s="2">
        <f>F5*$N$2</f>
        <v>1.65</v>
      </c>
      <c r="G3" s="2">
        <f>G5*$N$2</f>
        <v>1.65</v>
      </c>
      <c r="H3" s="2">
        <f>H5*$N$2</f>
        <v>1.65</v>
      </c>
      <c r="I3" s="2">
        <f>I5*$N$2</f>
        <v>1.65</v>
      </c>
      <c r="J3" s="2">
        <f>J5*$N$2</f>
        <v>1.65</v>
      </c>
      <c r="K3" s="2">
        <f>K5*$N$2</f>
        <v>1.65</v>
      </c>
      <c r="L3" s="2">
        <f>L5*$N$2</f>
        <v>1.65</v>
      </c>
      <c r="M3" s="11">
        <f>SUM(B3:L3)</f>
        <v>27.499999999999993</v>
      </c>
      <c r="N3" s="9">
        <f>M3/$M$5</f>
        <v>0.10999999999999997</v>
      </c>
    </row>
    <row r="4" spans="1:14" x14ac:dyDescent="0.35">
      <c r="A4" t="s">
        <v>42</v>
      </c>
      <c r="B4">
        <v>0</v>
      </c>
      <c r="C4">
        <f>($B$2*0.1)+C2</f>
        <v>2.75</v>
      </c>
      <c r="D4">
        <f t="shared" ref="D4:L4" si="0">($B$2*0.1)+D2</f>
        <v>2.75</v>
      </c>
      <c r="E4">
        <f t="shared" si="0"/>
        <v>2.75</v>
      </c>
      <c r="F4">
        <f t="shared" si="0"/>
        <v>2.75</v>
      </c>
      <c r="G4">
        <f t="shared" si="0"/>
        <v>2.75</v>
      </c>
      <c r="H4">
        <f t="shared" si="0"/>
        <v>2.75</v>
      </c>
      <c r="I4">
        <f t="shared" si="0"/>
        <v>2.75</v>
      </c>
      <c r="J4">
        <f t="shared" si="0"/>
        <v>2.75</v>
      </c>
      <c r="K4">
        <f t="shared" si="0"/>
        <v>2.75</v>
      </c>
      <c r="L4">
        <f t="shared" si="0"/>
        <v>2.75</v>
      </c>
      <c r="M4" s="10">
        <f>SUM(B4:L4)</f>
        <v>27.5</v>
      </c>
      <c r="N4" s="9">
        <f>M4/$M$5</f>
        <v>0.11</v>
      </c>
    </row>
    <row r="5" spans="1:14" x14ac:dyDescent="0.35">
      <c r="A5" t="s">
        <v>40</v>
      </c>
      <c r="B5">
        <v>100</v>
      </c>
      <c r="C5">
        <v>15</v>
      </c>
      <c r="D5">
        <v>15</v>
      </c>
      <c r="E5">
        <v>15</v>
      </c>
      <c r="F5">
        <v>15</v>
      </c>
      <c r="G5">
        <v>15</v>
      </c>
      <c r="H5">
        <v>15</v>
      </c>
      <c r="I5">
        <v>15</v>
      </c>
      <c r="J5">
        <v>15</v>
      </c>
      <c r="K5">
        <v>15</v>
      </c>
      <c r="L5">
        <v>15</v>
      </c>
      <c r="M5" s="10">
        <f>SUM(B5:L5)</f>
        <v>250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Gbrown</dc:creator>
  <cp:lastModifiedBy>Gareth Brown</cp:lastModifiedBy>
  <dcterms:created xsi:type="dcterms:W3CDTF">2013-09-17T08:45:33Z</dcterms:created>
  <dcterms:modified xsi:type="dcterms:W3CDTF">2016-02-22T15:35:57Z</dcterms:modified>
</cp:coreProperties>
</file>